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<sst xmlns="http://schemas.openxmlformats.org/spreadsheetml/2006/main" count="84" uniqueCount="78">
  <si>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</si>
  <si>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</si>
  <si>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</si>
  <si>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</si>
  <si>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</si>
  <si>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</si>
  <si>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</si>
  <si>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</si>
  <si>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</si>
  <si>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</si>
  <si>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</si>
  <si>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</si>
  <si>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</si>
  <si>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</si>
  <si>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</si>
  <si>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</si>
  <si>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</si>
  <si>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</si>
  <si>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</si>
  <si>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</si>
  <si>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</si>
  <si>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</si>
  <si>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</si>
  <si>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87</t>
  </si>
  <si>
    <t>01.01.2020г.</t>
  </si>
  <si>
    <t>31.12.2020г.</t>
  </si>
  <si>
    <t>Шамматов И.Т.</t>
  </si>
  <si>
    <t>Query3</t>
  </si>
  <si>
    <t>1972</t>
  </si>
  <si>
    <t>9</t>
  </si>
  <si>
    <t>144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</si>
  <si>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</si>
  <si>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</si>
  <si>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</si>
  <si>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</si>
  <si>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</si>
  <si>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--Ремонт козырьков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</si>
  <si>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</si>
  <si>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</si>
  <si>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</si>
  <si>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</si>
  <si>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</si>
  <si>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</si>
  <si>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</si>
  <si>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</si>
  <si>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</si>
  <si>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</si>
  <si>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</si>
  <si>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</si>
  <si>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</si>
  <si>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</si>
  <si>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</si>
  <si>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</si>
  <si>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</si>
  <si>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</si>
  <si>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</si>
  <si>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</si>
  <si>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</si>
  <si>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</si>
  <si>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</si>
  <si>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</si>
  <si>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</si>
  <si>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</si>
  <si>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</si>
  <si>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</si>
  <si>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</si>
  <si>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</si>
  <si>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</si>
  <si>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</si>
  <si>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</si>
  <si>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</si>
  <si>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</si>
  <si>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</si>
  <si>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</si>
  <si>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</si>
  <si>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</si>
  <si>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</si>
  <si>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r>
      <t>Прим.:  Остаток денежных средств на 2021 год в сумме</t>
    </r>
    <r>
      <rPr>
        <sz val="10"/>
        <rFont val="Calibri"/>
        <family val="2"/>
      </rPr>
      <t xml:space="preserve"> 2 889 тыс. рублей будет направлен на ремонт конструктивных элементов  и инженерного оборудования мкд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</si>
</sst>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2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2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4" fillId="32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6"/>
  <sheetViews>
    <sheetView tabSelected="1" zoomScalePageLayoutView="0" workbookViewId="0" topLeftCell="A1">
      <selection activeCell="M58" sqref="M5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87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6" t="str">
        <f>Query3_GODPOSTR</f>
        <v>1972</v>
      </c>
      <c r="I5" s="26"/>
    </row>
    <row r="6" spans="2:9" ht="12.75">
      <c r="B6" s="23" t="s">
        <v>6</v>
      </c>
      <c r="C6" s="23"/>
      <c r="D6" s="23"/>
      <c r="E6" s="23"/>
      <c r="F6" s="23"/>
      <c r="G6" s="23"/>
      <c r="H6" s="26">
        <f>Query3_TOTALAREA</f>
        <v>7559.9</v>
      </c>
      <c r="I6" s="26"/>
    </row>
    <row r="7" spans="2:9" ht="12.75">
      <c r="B7" s="28" t="s">
        <v>10</v>
      </c>
      <c r="C7" s="29"/>
      <c r="D7" s="29"/>
      <c r="E7" s="29"/>
      <c r="F7" s="29"/>
      <c r="G7" s="30"/>
      <c r="H7" s="26">
        <f>Query3_AREANEJIL</f>
        <v>0</v>
      </c>
      <c r="I7" s="26"/>
    </row>
    <row r="8" spans="2:9" ht="12.75">
      <c r="B8" s="23" t="s">
        <v>7</v>
      </c>
      <c r="C8" s="23"/>
      <c r="D8" s="23"/>
      <c r="E8" s="23"/>
      <c r="F8" s="23"/>
      <c r="G8" s="23"/>
      <c r="H8" s="26" t="str">
        <f>Query3_ETAG</f>
        <v>9</v>
      </c>
      <c r="I8" s="26"/>
    </row>
    <row r="9" spans="2:9" ht="12.75">
      <c r="B9" s="23" t="s">
        <v>8</v>
      </c>
      <c r="C9" s="23"/>
      <c r="D9" s="23"/>
      <c r="E9" s="23"/>
      <c r="F9" s="23"/>
      <c r="G9" s="23"/>
      <c r="H9" s="26" t="str">
        <f>Query3_KOLVOFLAT</f>
        <v>144</v>
      </c>
      <c r="I9" s="26"/>
    </row>
    <row r="10" spans="2:9" ht="12.75">
      <c r="B10" s="23" t="s">
        <v>9</v>
      </c>
      <c r="C10" s="23"/>
      <c r="D10" s="23"/>
      <c r="E10" s="23"/>
      <c r="F10" s="23"/>
      <c r="G10" s="23"/>
      <c r="H10" s="31">
        <f>Query4_SALDO</f>
        <v>3289611.45</v>
      </c>
      <c r="I10" s="31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104887.67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37514.47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99.9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60920.42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6352.88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369574.46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41373.24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31308.94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65570.62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14290.94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217030.72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354723.62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7361.71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2985.6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1659.03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27946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6492.88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7646.43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8038.69</v>
      </c>
      <c r="I30" s="21"/>
    </row>
    <row r="31" spans="2:9" ht="12.75" customHeight="1">
      <c r="B31" s="22" t="s">
        <v>76</v>
      </c>
      <c r="C31" s="18"/>
      <c r="D31" s="18"/>
      <c r="E31" s="18"/>
      <c r="F31" s="18"/>
      <c r="G31" s="19"/>
      <c r="H31" s="20">
        <v>284213.28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8380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195965.06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195965.06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280465.61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5673.04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134894.01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139898.56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40725.47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1457.44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2022.09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3596.73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26648.17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7001.04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87753.19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1434095.08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1657432.42</v>
      </c>
      <c r="I47" s="21"/>
    </row>
    <row r="48" spans="2:9" ht="12.75" customHeight="1">
      <c r="B48" s="17" t="s">
        <v>68</v>
      </c>
      <c r="C48" s="18"/>
      <c r="D48" s="18"/>
      <c r="E48" s="18"/>
      <c r="F48" s="18"/>
      <c r="G48" s="19"/>
      <c r="H48" s="20">
        <v>1172361.34</v>
      </c>
      <c r="I48" s="21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6267.48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5699.92</v>
      </c>
      <c r="I50" s="21"/>
    </row>
    <row r="51" spans="2:9" ht="12.75" customHeight="1">
      <c r="B51" s="17" t="s">
        <v>71</v>
      </c>
      <c r="C51" s="18"/>
      <c r="D51" s="18"/>
      <c r="E51" s="18"/>
      <c r="F51" s="18"/>
      <c r="G51" s="19"/>
      <c r="H51" s="20">
        <v>1663699.9</v>
      </c>
      <c r="I51" s="21"/>
    </row>
    <row r="52" spans="2:9" ht="12.75" customHeight="1">
      <c r="B52" s="17" t="s">
        <v>72</v>
      </c>
      <c r="C52" s="18"/>
      <c r="D52" s="18"/>
      <c r="E52" s="18"/>
      <c r="F52" s="18"/>
      <c r="G52" s="19"/>
      <c r="H52" s="20">
        <v>1178061.26</v>
      </c>
      <c r="I52" s="21"/>
    </row>
    <row r="53" spans="2:10" ht="12.75" customHeight="1">
      <c r="B53" s="17" t="s">
        <v>73</v>
      </c>
      <c r="C53" s="18"/>
      <c r="D53" s="18"/>
      <c r="E53" s="18"/>
      <c r="F53" s="18"/>
      <c r="G53" s="19"/>
      <c r="H53" s="20">
        <v>229604.81999999983</v>
      </c>
      <c r="I53" s="21"/>
      <c r="J53" s="16"/>
    </row>
    <row r="54" spans="2:9" ht="12.75" customHeight="1">
      <c r="B54" s="17" t="s">
        <v>74</v>
      </c>
      <c r="C54" s="18"/>
      <c r="D54" s="18"/>
      <c r="E54" s="18"/>
      <c r="F54" s="18"/>
      <c r="G54" s="19"/>
      <c r="H54" s="20">
        <v>2425690.56</v>
      </c>
      <c r="I54" s="21"/>
    </row>
    <row r="55" spans="2:9" ht="12.75" customHeight="1">
      <c r="B55" s="17" t="s">
        <v>75</v>
      </c>
      <c r="C55" s="18"/>
      <c r="D55" s="18"/>
      <c r="E55" s="18"/>
      <c r="F55" s="18"/>
      <c r="G55" s="19"/>
      <c r="H55" s="20">
        <v>630138.54</v>
      </c>
      <c r="I55" s="21"/>
    </row>
    <row r="56" spans="2:9" ht="36" customHeight="1">
      <c r="B56" s="34" t="s">
        <v>77</v>
      </c>
      <c r="C56" s="34"/>
      <c r="D56" s="34"/>
      <c r="E56" s="34"/>
      <c r="F56" s="34"/>
      <c r="G56" s="34"/>
      <c r="H56" s="34"/>
      <c r="I56" s="34"/>
    </row>
    <row r="57" spans="2:7" ht="15">
      <c r="B57" s="27" t="s">
        <v>11</v>
      </c>
      <c r="C57" s="27"/>
      <c r="D57" s="27"/>
      <c r="E57" s="27"/>
      <c r="F57" s="27"/>
      <c r="G57" s="27"/>
    </row>
    <row r="58" spans="2:7" ht="15">
      <c r="B58" s="3"/>
      <c r="C58" s="3"/>
      <c r="D58" s="3"/>
      <c r="E58" s="3"/>
      <c r="F58" s="3"/>
      <c r="G58" s="3"/>
    </row>
    <row r="59" spans="2:7" ht="15">
      <c r="B59" s="7" t="s">
        <v>12</v>
      </c>
      <c r="C59" s="8" t="s">
        <v>13</v>
      </c>
      <c r="D59" s="6"/>
      <c r="E59" s="6"/>
      <c r="F59" s="6"/>
      <c r="G59" s="3"/>
    </row>
    <row r="60" spans="2:9" ht="12.75">
      <c r="B60" s="32" t="s">
        <v>14</v>
      </c>
      <c r="C60" s="32"/>
      <c r="D60" s="32"/>
      <c r="E60" s="32"/>
      <c r="F60" s="32"/>
      <c r="G60" s="32"/>
      <c r="H60" s="24">
        <f>Query5_S_PR_VODA</f>
        <v>79382.14</v>
      </c>
      <c r="I60" s="24"/>
    </row>
    <row r="61" spans="2:9" ht="12.75">
      <c r="B61" s="32" t="s">
        <v>15</v>
      </c>
      <c r="C61" s="32"/>
      <c r="D61" s="32"/>
      <c r="E61" s="32"/>
      <c r="F61" s="32"/>
      <c r="G61" s="32"/>
      <c r="H61" s="24">
        <f>Query5_S_N_VODA</f>
        <v>35124.84</v>
      </c>
      <c r="I61" s="24"/>
    </row>
    <row r="62" spans="2:9" ht="12.75">
      <c r="B62" s="25" t="s">
        <v>20</v>
      </c>
      <c r="C62" s="25"/>
      <c r="D62" s="25"/>
      <c r="E62" s="25"/>
      <c r="F62" s="25"/>
      <c r="G62" s="25"/>
      <c r="H62" s="24">
        <f>H61-H60</f>
        <v>-44257.3</v>
      </c>
      <c r="I62" s="24"/>
    </row>
    <row r="63" spans="2:9" ht="12.75">
      <c r="B63" s="25"/>
      <c r="C63" s="25"/>
      <c r="D63" s="25"/>
      <c r="E63" s="25"/>
      <c r="F63" s="25"/>
      <c r="G63" s="25"/>
      <c r="H63" s="9"/>
      <c r="I63" s="9"/>
    </row>
    <row r="64" spans="2:3" ht="15">
      <c r="B64" s="4"/>
      <c r="C64" s="5"/>
    </row>
    <row r="65" spans="2:5" ht="15">
      <c r="B65" s="7" t="s">
        <v>16</v>
      </c>
      <c r="C65" s="10" t="s">
        <v>17</v>
      </c>
      <c r="D65" s="2"/>
      <c r="E65" s="2"/>
    </row>
    <row r="66" spans="2:9" ht="12.75">
      <c r="B66" s="32" t="s">
        <v>14</v>
      </c>
      <c r="C66" s="32"/>
      <c r="D66" s="32"/>
      <c r="E66" s="32"/>
      <c r="F66" s="32"/>
      <c r="G66" s="32"/>
      <c r="H66" s="24">
        <f>Query5_S_PR_TEPLO</f>
        <v>69667.06</v>
      </c>
      <c r="I66" s="24"/>
    </row>
    <row r="67" spans="2:9" ht="12.75">
      <c r="B67" s="32" t="s">
        <v>15</v>
      </c>
      <c r="C67" s="32"/>
      <c r="D67" s="32"/>
      <c r="E67" s="32"/>
      <c r="F67" s="32"/>
      <c r="G67" s="32"/>
      <c r="H67" s="24">
        <f>Query5_S_N_TEPLO</f>
        <v>65109.4</v>
      </c>
      <c r="I67" s="24"/>
    </row>
    <row r="68" spans="2:9" ht="15">
      <c r="B68" s="25" t="s">
        <v>20</v>
      </c>
      <c r="C68" s="25"/>
      <c r="D68" s="25"/>
      <c r="E68" s="25"/>
      <c r="F68" s="25"/>
      <c r="G68" s="12"/>
      <c r="H68" s="24">
        <f>H67-H66</f>
        <v>-4557.659999999996</v>
      </c>
      <c r="I68" s="24"/>
    </row>
    <row r="69" spans="2:9" ht="15">
      <c r="B69" s="25"/>
      <c r="C69" s="25"/>
      <c r="D69" s="25"/>
      <c r="E69" s="25"/>
      <c r="F69" s="25"/>
      <c r="G69" s="12"/>
      <c r="H69" s="9"/>
      <c r="I69" s="9"/>
    </row>
    <row r="70" spans="2:3" ht="15">
      <c r="B70" s="4"/>
      <c r="C70" s="5"/>
    </row>
    <row r="71" spans="2:4" ht="15">
      <c r="B71" s="7" t="s">
        <v>18</v>
      </c>
      <c r="C71" s="10" t="s">
        <v>19</v>
      </c>
      <c r="D71" s="2"/>
    </row>
    <row r="72" spans="2:9" ht="12.75">
      <c r="B72" s="32" t="s">
        <v>14</v>
      </c>
      <c r="C72" s="32"/>
      <c r="D72" s="32"/>
      <c r="E72" s="32"/>
      <c r="F72" s="32"/>
      <c r="G72" s="32"/>
      <c r="H72" s="24">
        <f>Query5_S_PR_ELVO</f>
        <v>105784.08</v>
      </c>
      <c r="I72" s="24"/>
    </row>
    <row r="73" spans="2:9" ht="12.75">
      <c r="B73" s="32" t="s">
        <v>15</v>
      </c>
      <c r="C73" s="32"/>
      <c r="D73" s="32"/>
      <c r="E73" s="32"/>
      <c r="F73" s="32"/>
      <c r="G73" s="32"/>
      <c r="H73" s="24">
        <f>Query5_S_N_ELVO</f>
        <v>79536.9</v>
      </c>
      <c r="I73" s="24"/>
    </row>
    <row r="74" spans="2:9" ht="12.75">
      <c r="B74" s="25" t="s">
        <v>20</v>
      </c>
      <c r="C74" s="25"/>
      <c r="D74" s="25"/>
      <c r="E74" s="25"/>
      <c r="F74" s="25"/>
      <c r="G74" s="25"/>
      <c r="H74" s="24">
        <f>H73-H72</f>
        <v>-26247.180000000008</v>
      </c>
      <c r="I74" s="24"/>
    </row>
    <row r="75" spans="2:9" ht="12.75">
      <c r="B75" s="25"/>
      <c r="C75" s="25"/>
      <c r="D75" s="25"/>
      <c r="E75" s="25"/>
      <c r="F75" s="25"/>
      <c r="G75" s="25"/>
      <c r="H75" s="9"/>
      <c r="I75" s="9"/>
    </row>
    <row r="76" spans="2:9" ht="15">
      <c r="B76" s="11"/>
      <c r="C76" s="11"/>
      <c r="D76" s="11"/>
      <c r="E76" s="11"/>
      <c r="F76" s="11"/>
      <c r="G76" s="11"/>
      <c r="H76" s="9"/>
      <c r="I76" s="9"/>
    </row>
  </sheetData>
  <sheetProtection/>
  <mergeCells count="124"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  <mergeCell ref="H61:I61"/>
    <mergeCell ref="B60:G60"/>
    <mergeCell ref="B11:G11"/>
    <mergeCell ref="H11:I11"/>
    <mergeCell ref="H13:I13"/>
    <mergeCell ref="H66:I66"/>
    <mergeCell ref="H67:I67"/>
    <mergeCell ref="B56:I56"/>
    <mergeCell ref="H6:I6"/>
    <mergeCell ref="H62:I62"/>
    <mergeCell ref="H8:I8"/>
    <mergeCell ref="H9:I9"/>
    <mergeCell ref="B57:G57"/>
    <mergeCell ref="B7:G7"/>
    <mergeCell ref="H7:I7"/>
    <mergeCell ref="H10:I10"/>
    <mergeCell ref="H60:I60"/>
    <mergeCell ref="G62:G63"/>
    <mergeCell ref="B74:F75"/>
    <mergeCell ref="G74:G75"/>
    <mergeCell ref="H5:I5"/>
    <mergeCell ref="B13:G13"/>
    <mergeCell ref="B5:G5"/>
    <mergeCell ref="B6:G6"/>
    <mergeCell ref="B8:G8"/>
    <mergeCell ref="H68:I68"/>
    <mergeCell ref="B9:G9"/>
    <mergeCell ref="B12:G12"/>
    <mergeCell ref="H12:I12"/>
    <mergeCell ref="B14:G14"/>
    <mergeCell ref="H14:I14"/>
    <mergeCell ref="B15:G15"/>
    <mergeCell ref="H15:I15"/>
    <mergeCell ref="B10:G10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5:G55"/>
    <mergeCell ref="H55:I55"/>
    <mergeCell ref="B52:G52"/>
    <mergeCell ref="H52:I52"/>
    <mergeCell ref="B53:G53"/>
    <mergeCell ref="H53:I53"/>
    <mergeCell ref="B54:G54"/>
    <mergeCell ref="H54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5125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7559.9</v>
      </c>
      <c r="D7" s="14" t="s">
        <v>29</v>
      </c>
      <c r="E7" s="14" t="s">
        <v>30</v>
      </c>
      <c r="F7">
        <v>0</v>
      </c>
    </row>
    <row r="8" spans="1:2" ht="12.75">
      <c r="A8" t="s">
        <v>31</v>
      </c>
      <c r="B8">
        <v>3289611.45</v>
      </c>
    </row>
    <row r="9" spans="1:7" ht="12.75">
      <c r="A9" t="s">
        <v>32</v>
      </c>
      <c r="B9">
        <v>35124.84</v>
      </c>
      <c r="C9">
        <v>79382.14</v>
      </c>
      <c r="D9">
        <v>65109.4</v>
      </c>
      <c r="E9">
        <v>69667.06</v>
      </c>
      <c r="F9">
        <v>79536.9</v>
      </c>
      <c r="G9">
        <v>105784.08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2021-03-26T07:33:26Z</dcterms:modified>
  <cp:category/>
  <cp:version/>
  <cp:contentType/>
  <cp:contentStatus/>
</cp:coreProperties>
</file>