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<sst xmlns="http://schemas.openxmlformats.org/spreadsheetml/2006/main" count="77" uniqueCount="71">
  <si>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</si>
  <si>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</si>
  <si>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</si>
  <si>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</si>
  <si>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</si>
  <si>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</si>
  <si>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</si>
  <si>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</si>
  <si>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</si>
  <si>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</si>
  <si>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</si>
  <si>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</si>
  <si>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</si>
  <si>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</si>
  <si>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</si>
  <si>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</si>
  <si>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</si>
  <si>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</si>
  <si>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</si>
  <si>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</si>
  <si>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</si>
  <si>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</si>
  <si>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</si>
  <si>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70</t>
  </si>
  <si>
    <t>01.01.2020г.</t>
  </si>
  <si>
    <t>31.12.2020г.</t>
  </si>
  <si>
    <t>Шамматов И.Т.</t>
  </si>
  <si>
    <t>Query3</t>
  </si>
  <si>
    <t>1963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</si>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</sst>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0"/>
  <sheetViews>
    <sheetView tabSelected="1" zoomScalePageLayoutView="0" workbookViewId="0" topLeftCell="A58">
      <selection activeCell="A71" sqref="A71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70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1963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2512.3</v>
      </c>
      <c r="I6" s="23"/>
    </row>
    <row r="7" spans="2:9" ht="12">
      <c r="B7" s="27" t="s">
        <v>10</v>
      </c>
      <c r="C7" s="28"/>
      <c r="D7" s="28"/>
      <c r="E7" s="28"/>
      <c r="F7" s="28"/>
      <c r="G7" s="29"/>
      <c r="H7" s="23">
        <f>Query3_AREANEJIL</f>
        <v>1182.9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60</v>
      </c>
      <c r="I9" s="23"/>
    </row>
    <row r="10" spans="2:9" ht="12">
      <c r="B10" s="24" t="s">
        <v>9</v>
      </c>
      <c r="C10" s="24"/>
      <c r="D10" s="24"/>
      <c r="E10" s="24"/>
      <c r="F10" s="24"/>
      <c r="G10" s="24"/>
      <c r="H10" s="30">
        <f>Query4_SALDO</f>
        <v>-407095.78</v>
      </c>
      <c r="I10" s="30"/>
    </row>
    <row r="11" spans="2:9" ht="13.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16000.32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13420.32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2580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120759.02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16648.28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51023.3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47601.43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5486.01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15208.92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707.55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2116.8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586.73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4151.41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90147.65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90147.65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98422.57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441.43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17383.31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80597.83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13373.85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790.8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988.44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11335.29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259.32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58010.86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411923.19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412117.48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318827.24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6267.48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5701.77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76913.16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76892.39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495298.12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401421.4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83374.93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200109.7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57514.53</v>
      </c>
      <c r="I49" s="21"/>
    </row>
    <row r="50" spans="2:7" ht="14.25">
      <c r="B50" s="26" t="s">
        <v>11</v>
      </c>
      <c r="C50" s="26"/>
      <c r="D50" s="26"/>
      <c r="E50" s="26"/>
      <c r="F50" s="26"/>
      <c r="G50" s="26"/>
    </row>
    <row r="51" spans="2:7" ht="14.25">
      <c r="B51" s="3"/>
      <c r="C51" s="3"/>
      <c r="D51" s="3"/>
      <c r="E51" s="3"/>
      <c r="F51" s="3"/>
      <c r="G51" s="3"/>
    </row>
    <row r="52" spans="2:7" ht="14.25">
      <c r="B52" s="8" t="s">
        <v>12</v>
      </c>
      <c r="C52" s="9" t="s">
        <v>13</v>
      </c>
      <c r="D52" s="6"/>
      <c r="E52" s="6"/>
      <c r="F52" s="6"/>
      <c r="G52" s="3"/>
    </row>
    <row r="53" spans="2:9" ht="12">
      <c r="B53" s="31" t="s">
        <v>14</v>
      </c>
      <c r="C53" s="31"/>
      <c r="D53" s="31"/>
      <c r="E53" s="31"/>
      <c r="F53" s="31"/>
      <c r="G53" s="31"/>
      <c r="H53" s="25">
        <f>Query5_S_PR_VODA</f>
        <v>16881.66</v>
      </c>
      <c r="I53" s="25"/>
    </row>
    <row r="54" spans="2:9" ht="12">
      <c r="B54" s="31" t="s">
        <v>15</v>
      </c>
      <c r="C54" s="31"/>
      <c r="D54" s="31"/>
      <c r="E54" s="31"/>
      <c r="F54" s="31"/>
      <c r="G54" s="31"/>
      <c r="H54" s="25">
        <f>Query5_S_N_VODA</f>
        <v>7469.76</v>
      </c>
      <c r="I54" s="25"/>
    </row>
    <row r="55" spans="2:9" ht="12">
      <c r="B55" s="22" t="s">
        <v>20</v>
      </c>
      <c r="C55" s="22"/>
      <c r="D55" s="22"/>
      <c r="E55" s="22"/>
      <c r="F55" s="22"/>
      <c r="G55" s="22"/>
      <c r="H55" s="25">
        <f>H54-H53</f>
        <v>-9411.9</v>
      </c>
      <c r="I55" s="25"/>
    </row>
    <row r="56" spans="2:9" ht="12">
      <c r="B56" s="22"/>
      <c r="C56" s="22"/>
      <c r="D56" s="22"/>
      <c r="E56" s="22"/>
      <c r="F56" s="22"/>
      <c r="G56" s="22"/>
      <c r="H56" s="10"/>
      <c r="I56" s="10"/>
    </row>
    <row r="57" spans="2:3" ht="14.25">
      <c r="B57" s="4"/>
      <c r="C57" s="5"/>
    </row>
    <row r="58" spans="2:5" ht="14.25">
      <c r="B58" s="8" t="s">
        <v>16</v>
      </c>
      <c r="C58" s="11" t="s">
        <v>17</v>
      </c>
      <c r="D58" s="2"/>
      <c r="E58" s="2"/>
    </row>
    <row r="59" spans="2:9" ht="12">
      <c r="B59" s="31" t="s">
        <v>14</v>
      </c>
      <c r="C59" s="31"/>
      <c r="D59" s="31"/>
      <c r="E59" s="31"/>
      <c r="F59" s="31"/>
      <c r="G59" s="31"/>
      <c r="H59" s="25">
        <f>Query5_S_PR_TEPLO</f>
        <v>14809.34</v>
      </c>
      <c r="I59" s="25"/>
    </row>
    <row r="60" spans="2:9" ht="12">
      <c r="B60" s="31" t="s">
        <v>15</v>
      </c>
      <c r="C60" s="31"/>
      <c r="D60" s="31"/>
      <c r="E60" s="31"/>
      <c r="F60" s="31"/>
      <c r="G60" s="31"/>
      <c r="H60" s="25">
        <f>Query5_S_N_TEPLO</f>
        <v>13840.5</v>
      </c>
      <c r="I60" s="25"/>
    </row>
    <row r="61" spans="2:9" ht="14.25">
      <c r="B61" s="22" t="s">
        <v>20</v>
      </c>
      <c r="C61" s="22"/>
      <c r="D61" s="22"/>
      <c r="E61" s="22"/>
      <c r="F61" s="22"/>
      <c r="G61" s="13"/>
      <c r="H61" s="25">
        <f>H60-H59</f>
        <v>-968.8400000000001</v>
      </c>
      <c r="I61" s="25"/>
    </row>
    <row r="62" spans="2:9" ht="14.25">
      <c r="B62" s="22"/>
      <c r="C62" s="22"/>
      <c r="D62" s="22"/>
      <c r="E62" s="22"/>
      <c r="F62" s="22"/>
      <c r="G62" s="13"/>
      <c r="H62" s="10"/>
      <c r="I62" s="10"/>
    </row>
    <row r="63" spans="2:3" ht="14.25">
      <c r="B63" s="4"/>
      <c r="C63" s="5"/>
    </row>
    <row r="64" spans="2:4" ht="14.25">
      <c r="B64" s="8" t="s">
        <v>18</v>
      </c>
      <c r="C64" s="11" t="s">
        <v>19</v>
      </c>
      <c r="D64" s="2"/>
    </row>
    <row r="65" spans="2:9" ht="12">
      <c r="B65" s="31" t="s">
        <v>14</v>
      </c>
      <c r="C65" s="31"/>
      <c r="D65" s="31"/>
      <c r="E65" s="31"/>
      <c r="F65" s="31"/>
      <c r="G65" s="31"/>
      <c r="H65" s="25">
        <f>Query5_S_PR_ELVO</f>
        <v>3191.84</v>
      </c>
      <c r="I65" s="25"/>
    </row>
    <row r="66" spans="2:9" ht="12">
      <c r="B66" s="31" t="s">
        <v>15</v>
      </c>
      <c r="C66" s="31"/>
      <c r="D66" s="31"/>
      <c r="E66" s="31"/>
      <c r="F66" s="31"/>
      <c r="G66" s="31"/>
      <c r="H66" s="25">
        <f>Query5_S_N_ELVO</f>
        <v>2399.88</v>
      </c>
      <c r="I66" s="25"/>
    </row>
    <row r="67" spans="2:9" ht="12">
      <c r="B67" s="22" t="s">
        <v>20</v>
      </c>
      <c r="C67" s="22"/>
      <c r="D67" s="22"/>
      <c r="E67" s="22"/>
      <c r="F67" s="22"/>
      <c r="G67" s="22"/>
      <c r="H67" s="25">
        <f>H66-H65</f>
        <v>-791.96</v>
      </c>
      <c r="I67" s="25"/>
    </row>
    <row r="68" spans="2:9" ht="12">
      <c r="B68" s="22"/>
      <c r="C68" s="22"/>
      <c r="D68" s="22"/>
      <c r="E68" s="22"/>
      <c r="F68" s="22"/>
      <c r="G68" s="22"/>
      <c r="H68" s="10"/>
      <c r="I68" s="10"/>
    </row>
    <row r="69" spans="2:9" ht="14.25">
      <c r="B69" s="12"/>
      <c r="C69" s="12"/>
      <c r="D69" s="12"/>
      <c r="E69" s="12"/>
      <c r="F69" s="12"/>
      <c r="G69" s="12"/>
      <c r="H69" s="10"/>
      <c r="I69" s="10"/>
    </row>
    <row r="70" spans="2:7" ht="14.25">
      <c r="B70" s="7"/>
      <c r="C70" s="7"/>
      <c r="D70" s="7"/>
      <c r="E70" s="7"/>
      <c r="F70" s="7"/>
      <c r="G70" s="7"/>
    </row>
  </sheetData>
  <sheetProtection/>
  <mergeCells count="111"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  <mergeCell ref="H54:I54"/>
    <mergeCell ref="B53:G53"/>
    <mergeCell ref="B11:G11"/>
    <mergeCell ref="H11:I11"/>
    <mergeCell ref="H13:I13"/>
    <mergeCell ref="H59:I59"/>
    <mergeCell ref="H60:I60"/>
    <mergeCell ref="H61:I61"/>
    <mergeCell ref="B10:G10"/>
    <mergeCell ref="H6:I6"/>
    <mergeCell ref="H55:I55"/>
    <mergeCell ref="H8:I8"/>
    <mergeCell ref="H9:I9"/>
    <mergeCell ref="B50:G50"/>
    <mergeCell ref="B7:G7"/>
    <mergeCell ref="H7:I7"/>
    <mergeCell ref="H10:I10"/>
    <mergeCell ref="H53:I53"/>
    <mergeCell ref="G55:G56"/>
    <mergeCell ref="B67:F68"/>
    <mergeCell ref="G67:G68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8:G48"/>
    <mergeCell ref="H48:I48"/>
    <mergeCell ref="B49:G49"/>
    <mergeCell ref="H49:I49"/>
    <mergeCell ref="B45:G45"/>
    <mergeCell ref="H45:I45"/>
    <mergeCell ref="B46:G46"/>
    <mergeCell ref="H46:I46"/>
    <mergeCell ref="B47:G47"/>
    <mergeCell ref="H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21</v>
      </c>
      <c r="B5" t="e">
        <f>XLR_ERRNAME</f>
        <v>#NAME?</v>
      </c>
    </row>
    <row r="6" spans="1:8" ht="12">
      <c r="A6" t="s">
        <v>22</v>
      </c>
      <c r="B6">
        <v>4779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">
      <c r="A7" t="s">
        <v>27</v>
      </c>
      <c r="B7" s="15" t="s">
        <v>28</v>
      </c>
      <c r="C7">
        <v>2512.3</v>
      </c>
      <c r="D7" s="15" t="s">
        <v>29</v>
      </c>
      <c r="E7" s="15" t="s">
        <v>30</v>
      </c>
      <c r="F7">
        <v>1182.9</v>
      </c>
    </row>
    <row r="8" spans="1:2" ht="12">
      <c r="A8" t="s">
        <v>31</v>
      </c>
      <c r="B8">
        <v>-407095.78</v>
      </c>
    </row>
    <row r="9" spans="1:7" ht="12">
      <c r="A9" t="s">
        <v>32</v>
      </c>
      <c r="B9">
        <v>7469.76</v>
      </c>
      <c r="C9">
        <v>16881.66</v>
      </c>
      <c r="D9">
        <v>13840.5</v>
      </c>
      <c r="E9">
        <v>14809.34</v>
      </c>
      <c r="F9">
        <v>2399.88</v>
      </c>
      <c r="G9">
        <v>3191.84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2021-03-26T07:12:27Z</dcterms:modified>
  <cp:category/>
  <cp:version/>
  <cp:contentType/>
  <cp:contentStatus/>
</cp:coreProperties>
</file>